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Munka3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<sst xmlns="http://schemas.openxmlformats.org/spreadsheetml/2006/main" count="40" uniqueCount="29">
  <si>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AUDIO</t>
  </si>
  <si>
    <t>Single</t>
  </si>
  <si>
    <t>Album</t>
  </si>
  <si>
    <t>MC</t>
  </si>
  <si>
    <t>Mini Disc</t>
  </si>
  <si>
    <t>DVD-Audio</t>
  </si>
  <si>
    <t>Összesen</t>
  </si>
  <si>
    <t>VIDEO</t>
  </si>
  <si>
    <t>DVD-Video</t>
  </si>
  <si>
    <t>VHS</t>
  </si>
  <si>
    <t>Hazai</t>
  </si>
  <si>
    <t>Külföldi</t>
  </si>
  <si>
    <t xml:space="preserve">Klasszikus   </t>
  </si>
  <si>
    <t>db</t>
  </si>
  <si>
    <t>Nagyker érték</t>
  </si>
  <si>
    <t>Kisker érték</t>
  </si>
  <si>
    <t xml:space="preserve">Vinyl Single </t>
  </si>
  <si>
    <t xml:space="preserve">CD Single </t>
  </si>
  <si>
    <t xml:space="preserve">MC Single </t>
  </si>
  <si>
    <t xml:space="preserve">Összesen </t>
  </si>
  <si>
    <t xml:space="preserve">LP </t>
  </si>
  <si>
    <t xml:space="preserve">CD </t>
  </si>
  <si>
    <t xml:space="preserve">SACD </t>
  </si>
  <si>
    <t xml:space="preserve">Egyéb </t>
  </si>
  <si>
    <t>ÖSSZESEN</t>
  </si>
  <si>
    <t>AUDIO ÉS VIDEO ÖSSZESEN</t>
  </si>
  <si>
    <t>Egyéb</t>
  </si>
  <si>
    <t>2011. ÉVI ÖSSZESITETT ELADÁSI ADATOK</t>
  </si>
  <si>
    <t>SACD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</si>
</sst>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#,##0.00"/>
    <numFmt numFmtId="165" formatCode="#,##0;[Red]#,##0"/>
    <numFmt numFmtId="166" formatCode="_-* #,##0\ _F_t_-;\-* #,##0\ _F_t_-;_-* &quot;-&quot;??\ _F_t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12"/>
      <name val="Times New Roman CE"/>
      <family val="1"/>
    </font>
    <font>
      <b/>
      <sz val="12"/>
      <color indexed="12"/>
      <name val="Times New Roman CE"/>
      <family val="1"/>
    </font>
    <font>
      <sz val="12"/>
      <color indexed="30"/>
      <name val="Times New Roman CE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70C0"/>
      <name val="Times New Roman CE"/>
      <family val="0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165" fontId="3" fillId="0" borderId="0" xfId="4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horizontal="right" vertical="center"/>
    </xf>
    <xf numFmtId="165" fontId="5" fillId="0" borderId="10" xfId="40" applyNumberFormat="1" applyFont="1" applyBorder="1" applyAlignment="1">
      <alignment horizontal="right" vertical="center"/>
    </xf>
    <xf numFmtId="165" fontId="5" fillId="0" borderId="0" xfId="40" applyNumberFormat="1" applyFont="1" applyBorder="1" applyAlignment="1">
      <alignment horizontal="right" vertical="center"/>
    </xf>
    <xf numFmtId="165" fontId="5" fillId="0" borderId="15" xfId="40" applyNumberFormat="1" applyFont="1" applyBorder="1" applyAlignment="1">
      <alignment horizontal="right" vertical="center"/>
    </xf>
    <xf numFmtId="165" fontId="3" fillId="0" borderId="0" xfId="4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165" fontId="3" fillId="0" borderId="17" xfId="0" applyNumberFormat="1" applyFont="1" applyBorder="1" applyAlignment="1">
      <alignment horizontal="right" vertical="center"/>
    </xf>
    <xf numFmtId="165" fontId="3" fillId="0" borderId="18" xfId="0" applyNumberFormat="1" applyFont="1" applyBorder="1" applyAlignment="1">
      <alignment horizontal="right" vertical="center"/>
    </xf>
    <xf numFmtId="165" fontId="3" fillId="0" borderId="18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5" fillId="0" borderId="14" xfId="40" applyNumberFormat="1" applyFont="1" applyBorder="1" applyAlignment="1">
      <alignment horizontal="right" vertical="center"/>
    </xf>
    <xf numFmtId="165" fontId="5" fillId="0" borderId="19" xfId="40" applyNumberFormat="1" applyFont="1" applyBorder="1" applyAlignment="1">
      <alignment horizontal="right" vertical="center"/>
    </xf>
    <xf numFmtId="165" fontId="5" fillId="0" borderId="20" xfId="40" applyNumberFormat="1" applyFont="1" applyBorder="1" applyAlignment="1">
      <alignment horizontal="right" vertical="center"/>
    </xf>
    <xf numFmtId="165" fontId="3" fillId="0" borderId="14" xfId="40" applyNumberFormat="1" applyFont="1" applyBorder="1" applyAlignment="1">
      <alignment horizontal="right" vertical="center"/>
    </xf>
    <xf numFmtId="165" fontId="3" fillId="0" borderId="19" xfId="40" applyNumberFormat="1" applyFont="1" applyBorder="1" applyAlignment="1">
      <alignment horizontal="right" vertical="center"/>
    </xf>
    <xf numFmtId="165" fontId="3" fillId="0" borderId="20" xfId="0" applyNumberFormat="1" applyFont="1" applyBorder="1" applyAlignment="1">
      <alignment vertical="center"/>
    </xf>
    <xf numFmtId="165" fontId="3" fillId="0" borderId="10" xfId="40" applyNumberFormat="1" applyFont="1" applyBorder="1" applyAlignment="1">
      <alignment horizontal="right" vertical="center"/>
    </xf>
    <xf numFmtId="165" fontId="5" fillId="0" borderId="11" xfId="40" applyNumberFormat="1" applyFont="1" applyBorder="1" applyAlignment="1">
      <alignment horizontal="right" vertical="center"/>
    </xf>
    <xf numFmtId="165" fontId="5" fillId="0" borderId="12" xfId="40" applyNumberFormat="1" applyFont="1" applyBorder="1" applyAlignment="1">
      <alignment horizontal="right" vertical="center"/>
    </xf>
    <xf numFmtId="165" fontId="5" fillId="0" borderId="13" xfId="40" applyNumberFormat="1" applyFont="1" applyBorder="1" applyAlignment="1">
      <alignment horizontal="right" vertical="center"/>
    </xf>
    <xf numFmtId="165" fontId="3" fillId="0" borderId="11" xfId="40" applyNumberFormat="1" applyFont="1" applyBorder="1" applyAlignment="1">
      <alignment horizontal="right" vertical="center"/>
    </xf>
    <xf numFmtId="165" fontId="3" fillId="0" borderId="12" xfId="40" applyNumberFormat="1" applyFont="1" applyBorder="1" applyAlignment="1">
      <alignment horizontal="right" vertical="center"/>
    </xf>
    <xf numFmtId="165" fontId="3" fillId="0" borderId="13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vertical="center"/>
    </xf>
    <xf numFmtId="165" fontId="3" fillId="0" borderId="16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4" fillId="0" borderId="14" xfId="0" applyFont="1" applyBorder="1" applyAlignment="1">
      <alignment horizontal="right"/>
    </xf>
    <xf numFmtId="165" fontId="5" fillId="0" borderId="14" xfId="40" applyNumberFormat="1" applyFont="1" applyBorder="1" applyAlignment="1">
      <alignment horizontal="right"/>
    </xf>
    <xf numFmtId="165" fontId="5" fillId="0" borderId="19" xfId="40" applyNumberFormat="1" applyFont="1" applyBorder="1" applyAlignment="1">
      <alignment horizontal="right"/>
    </xf>
    <xf numFmtId="165" fontId="3" fillId="0" borderId="19" xfId="40" applyNumberFormat="1" applyFont="1" applyBorder="1" applyAlignment="1">
      <alignment horizontal="right"/>
    </xf>
    <xf numFmtId="165" fontId="3" fillId="0" borderId="20" xfId="0" applyNumberFormat="1" applyFont="1" applyBorder="1" applyAlignment="1">
      <alignment/>
    </xf>
    <xf numFmtId="165" fontId="5" fillId="0" borderId="11" xfId="40" applyNumberFormat="1" applyFont="1" applyBorder="1" applyAlignment="1">
      <alignment horizontal="right"/>
    </xf>
    <xf numFmtId="165" fontId="5" fillId="0" borderId="12" xfId="40" applyNumberFormat="1" applyFont="1" applyBorder="1" applyAlignment="1">
      <alignment horizontal="right"/>
    </xf>
    <xf numFmtId="165" fontId="5" fillId="0" borderId="0" xfId="40" applyNumberFormat="1" applyFont="1" applyBorder="1" applyAlignment="1">
      <alignment horizontal="right"/>
    </xf>
    <xf numFmtId="165" fontId="5" fillId="0" borderId="10" xfId="40" applyNumberFormat="1" applyFont="1" applyBorder="1" applyAlignment="1">
      <alignment horizontal="right"/>
    </xf>
    <xf numFmtId="165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 horizontal="left" wrapText="1"/>
    </xf>
    <xf numFmtId="166" fontId="43" fillId="0" borderId="0" xfId="40" applyNumberFormat="1" applyFont="1" applyBorder="1" applyAlignment="1">
      <alignment horizontal="center"/>
    </xf>
    <xf numFmtId="9" fontId="44" fillId="0" borderId="0" xfId="6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75" zoomScaleNormal="75" zoomScalePageLayoutView="0" workbookViewId="0" topLeftCell="A1">
      <selection activeCell="C32" sqref="C32"/>
    </sheetView>
  </sheetViews>
  <sheetFormatPr defaultColWidth="9.00390625" defaultRowHeight="21" customHeight="1"/>
  <cols>
    <col min="1" max="1" width="21.875" style="3" customWidth="1"/>
    <col min="2" max="10" width="12.75390625" style="22" customWidth="1"/>
    <col min="11" max="11" width="14.625" style="3" bestFit="1" customWidth="1"/>
    <col min="12" max="12" width="16.00390625" style="3" bestFit="1" customWidth="1"/>
    <col min="13" max="13" width="14.625" style="4" bestFit="1" customWidth="1"/>
    <col min="14" max="16384" width="9.125" style="22" customWidth="1"/>
  </cols>
  <sheetData>
    <row r="1" spans="1:14" s="3" customFormat="1" ht="27" customHeight="1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"/>
    </row>
    <row r="2" s="3" customFormat="1" ht="21" customHeight="1" thickBot="1">
      <c r="M2" s="4"/>
    </row>
    <row r="3" spans="1:13" s="3" customFormat="1" ht="21" customHeight="1" thickBot="1">
      <c r="A3" s="9" t="s">
        <v>0</v>
      </c>
      <c r="B3" s="82" t="s">
        <v>10</v>
      </c>
      <c r="C3" s="83"/>
      <c r="D3" s="84"/>
      <c r="E3" s="82" t="s">
        <v>11</v>
      </c>
      <c r="F3" s="83"/>
      <c r="G3" s="84"/>
      <c r="H3" s="82" t="s">
        <v>12</v>
      </c>
      <c r="I3" s="83"/>
      <c r="J3" s="84"/>
      <c r="K3" s="82" t="s">
        <v>6</v>
      </c>
      <c r="L3" s="83"/>
      <c r="M3" s="84"/>
    </row>
    <row r="4" spans="1:13" s="15" customFormat="1" ht="33" customHeight="1" thickBot="1">
      <c r="A4" s="10" t="s">
        <v>1</v>
      </c>
      <c r="B4" s="11" t="s">
        <v>13</v>
      </c>
      <c r="C4" s="12" t="s">
        <v>14</v>
      </c>
      <c r="D4" s="13" t="s">
        <v>15</v>
      </c>
      <c r="E4" s="11" t="s">
        <v>13</v>
      </c>
      <c r="F4" s="12" t="s">
        <v>14</v>
      </c>
      <c r="G4" s="13" t="s">
        <v>15</v>
      </c>
      <c r="H4" s="11" t="s">
        <v>13</v>
      </c>
      <c r="I4" s="12" t="s">
        <v>14</v>
      </c>
      <c r="J4" s="13" t="s">
        <v>15</v>
      </c>
      <c r="K4" s="14" t="s">
        <v>13</v>
      </c>
      <c r="L4" s="12" t="s">
        <v>14</v>
      </c>
      <c r="M4" s="13" t="s">
        <v>15</v>
      </c>
    </row>
    <row r="5" spans="1:13" ht="21" customHeight="1">
      <c r="A5" s="16" t="s">
        <v>16</v>
      </c>
      <c r="B5" s="17">
        <v>3</v>
      </c>
      <c r="C5" s="18">
        <v>1</v>
      </c>
      <c r="D5" s="19">
        <f>C5*1.28*1.25</f>
        <v>1.6</v>
      </c>
      <c r="E5" s="17">
        <v>393</v>
      </c>
      <c r="F5" s="18">
        <v>360</v>
      </c>
      <c r="G5" s="19">
        <f>F5*1.28*1.25</f>
        <v>576</v>
      </c>
      <c r="H5" s="17">
        <v>1</v>
      </c>
      <c r="I5" s="18">
        <v>2</v>
      </c>
      <c r="J5" s="19">
        <f>I5*1.28*1.25</f>
        <v>3.2</v>
      </c>
      <c r="K5" s="20">
        <f aca="true" t="shared" si="0" ref="K5:M7">B5+E5+H5</f>
        <v>397</v>
      </c>
      <c r="L5" s="20">
        <f t="shared" si="0"/>
        <v>363</v>
      </c>
      <c r="M5" s="21">
        <f t="shared" si="0"/>
        <v>580.8000000000001</v>
      </c>
    </row>
    <row r="6" spans="1:13" ht="21" customHeight="1">
      <c r="A6" s="23" t="s">
        <v>17</v>
      </c>
      <c r="B6" s="17">
        <v>93365</v>
      </c>
      <c r="C6" s="18">
        <v>41178</v>
      </c>
      <c r="D6" s="19">
        <f>C6*1.28*1.25</f>
        <v>65884.8</v>
      </c>
      <c r="E6" s="17">
        <v>70873</v>
      </c>
      <c r="F6" s="18">
        <v>39933</v>
      </c>
      <c r="G6" s="19">
        <f>F6*1.28*1.25</f>
        <v>63892.799999999996</v>
      </c>
      <c r="H6" s="17">
        <v>9</v>
      </c>
      <c r="I6" s="18">
        <v>15</v>
      </c>
      <c r="J6" s="19">
        <f>I6*1.28*1.25</f>
        <v>24</v>
      </c>
      <c r="K6" s="20">
        <f t="shared" si="0"/>
        <v>164247</v>
      </c>
      <c r="L6" s="20">
        <f t="shared" si="0"/>
        <v>81126</v>
      </c>
      <c r="M6" s="21">
        <f t="shared" si="0"/>
        <v>129801.6</v>
      </c>
    </row>
    <row r="7" spans="1:13" ht="21" customHeight="1">
      <c r="A7" s="23" t="s">
        <v>18</v>
      </c>
      <c r="B7" s="17">
        <v>0</v>
      </c>
      <c r="C7" s="18">
        <v>0</v>
      </c>
      <c r="D7" s="19">
        <f>C7*1.28*1.25</f>
        <v>0</v>
      </c>
      <c r="E7" s="17">
        <v>0</v>
      </c>
      <c r="F7" s="18">
        <v>0</v>
      </c>
      <c r="G7" s="19">
        <f>F7*1.28*1.25</f>
        <v>0</v>
      </c>
      <c r="H7" s="17">
        <v>0</v>
      </c>
      <c r="I7" s="18">
        <v>0</v>
      </c>
      <c r="J7" s="19">
        <f>I7*1.28*1.25</f>
        <v>0</v>
      </c>
      <c r="K7" s="20">
        <f t="shared" si="0"/>
        <v>0</v>
      </c>
      <c r="L7" s="20">
        <f t="shared" si="0"/>
        <v>0</v>
      </c>
      <c r="M7" s="21">
        <f t="shared" si="0"/>
        <v>0</v>
      </c>
    </row>
    <row r="8" spans="1:13" ht="21" customHeight="1">
      <c r="A8" s="23" t="s">
        <v>28</v>
      </c>
      <c r="B8" s="17">
        <v>0</v>
      </c>
      <c r="C8" s="18">
        <v>0</v>
      </c>
      <c r="D8" s="19">
        <f>C8*1.28*1.25</f>
        <v>0</v>
      </c>
      <c r="E8" s="17">
        <v>126</v>
      </c>
      <c r="F8" s="18">
        <v>353</v>
      </c>
      <c r="G8" s="19">
        <f>F8*1.28*1.25</f>
        <v>564.8000000000001</v>
      </c>
      <c r="H8" s="17">
        <v>0</v>
      </c>
      <c r="I8" s="18">
        <v>0</v>
      </c>
      <c r="J8" s="19">
        <f>I8*1.28*1.25</f>
        <v>0</v>
      </c>
      <c r="K8" s="20">
        <f>B8+E8+H8</f>
        <v>126</v>
      </c>
      <c r="L8" s="20">
        <f>C8+F8+I8</f>
        <v>353</v>
      </c>
      <c r="M8" s="21">
        <f>D8+G8+J8</f>
        <v>564.8000000000001</v>
      </c>
    </row>
    <row r="9" spans="1:13" ht="21" customHeight="1" thickBot="1">
      <c r="A9" s="23" t="s">
        <v>26</v>
      </c>
      <c r="B9" s="17">
        <v>0</v>
      </c>
      <c r="C9" s="18">
        <v>0</v>
      </c>
      <c r="D9" s="19">
        <f>C9*1.28*1.25</f>
        <v>0</v>
      </c>
      <c r="E9" s="17">
        <v>0</v>
      </c>
      <c r="F9" s="18">
        <v>0</v>
      </c>
      <c r="G9" s="19">
        <f>F9*1.28*1.25</f>
        <v>0</v>
      </c>
      <c r="H9" s="17">
        <v>0</v>
      </c>
      <c r="I9" s="18">
        <v>0</v>
      </c>
      <c r="J9" s="19">
        <f>I9*1.28*1.25</f>
        <v>0</v>
      </c>
      <c r="K9" s="20">
        <f>B9+E9+H9</f>
        <v>0</v>
      </c>
      <c r="L9" s="20">
        <f>C9+F9+I9</f>
        <v>0</v>
      </c>
      <c r="M9" s="21">
        <f>D9+G9+J9</f>
        <v>0</v>
      </c>
    </row>
    <row r="10" spans="1:13" s="3" customFormat="1" ht="21" customHeight="1" thickBot="1">
      <c r="A10" s="24" t="s">
        <v>19</v>
      </c>
      <c r="B10" s="25">
        <f>SUM(B5:B9)</f>
        <v>93368</v>
      </c>
      <c r="C10" s="26">
        <f>SUM(C5:C9)</f>
        <v>41179</v>
      </c>
      <c r="D10" s="26">
        <f>SUM(D5:D7)</f>
        <v>65886.40000000001</v>
      </c>
      <c r="E10" s="25">
        <f>SUM(E5:E9)</f>
        <v>71392</v>
      </c>
      <c r="F10" s="26">
        <f>SUM(F5:F9)</f>
        <v>40646</v>
      </c>
      <c r="G10" s="27">
        <f>SUM(G5:G9)</f>
        <v>65033.6</v>
      </c>
      <c r="H10" s="26">
        <f>SUM(H5:H9)</f>
        <v>10</v>
      </c>
      <c r="I10" s="26">
        <f>SUM(I5:I9)</f>
        <v>17</v>
      </c>
      <c r="J10" s="27">
        <f>SUM(J5:J7)</f>
        <v>27.2</v>
      </c>
      <c r="K10" s="26">
        <f>SUM(K5:K9)</f>
        <v>164770</v>
      </c>
      <c r="L10" s="26">
        <f>SUM(L5:L9)</f>
        <v>81842</v>
      </c>
      <c r="M10" s="28">
        <f>SUM(M5:M9)</f>
        <v>130947.20000000001</v>
      </c>
    </row>
    <row r="11" spans="1:13" ht="21" customHeight="1">
      <c r="A11" s="29"/>
      <c r="B11" s="30"/>
      <c r="C11" s="31"/>
      <c r="D11" s="31"/>
      <c r="E11" s="30"/>
      <c r="F11" s="31"/>
      <c r="G11" s="31"/>
      <c r="H11" s="30"/>
      <c r="I11" s="31"/>
      <c r="J11" s="31"/>
      <c r="K11" s="20"/>
      <c r="L11" s="20"/>
      <c r="M11" s="9"/>
    </row>
    <row r="12" spans="1:13" s="3" customFormat="1" ht="21" customHeight="1" thickBot="1">
      <c r="A12" s="9" t="s">
        <v>2</v>
      </c>
      <c r="B12" s="32"/>
      <c r="C12" s="33"/>
      <c r="D12" s="33"/>
      <c r="E12" s="32"/>
      <c r="F12" s="33"/>
      <c r="G12" s="33"/>
      <c r="H12" s="32"/>
      <c r="I12" s="33"/>
      <c r="J12" s="33"/>
      <c r="K12" s="9"/>
      <c r="L12" s="34"/>
      <c r="M12" s="9"/>
    </row>
    <row r="13" spans="1:13" ht="21" customHeight="1">
      <c r="A13" s="16" t="s">
        <v>20</v>
      </c>
      <c r="B13" s="35">
        <v>59</v>
      </c>
      <c r="C13" s="36">
        <v>111</v>
      </c>
      <c r="D13" s="37">
        <f aca="true" t="shared" si="1" ref="D13:D19">C13*1.28*1.25</f>
        <v>177.60000000000002</v>
      </c>
      <c r="E13" s="36">
        <v>8774</v>
      </c>
      <c r="F13" s="36">
        <v>22581</v>
      </c>
      <c r="G13" s="37">
        <f aca="true" t="shared" si="2" ref="G13:G19">F13*1.28*1.25</f>
        <v>36129.6</v>
      </c>
      <c r="H13" s="35">
        <v>40</v>
      </c>
      <c r="I13" s="36">
        <v>33</v>
      </c>
      <c r="J13" s="37">
        <f aca="true" t="shared" si="3" ref="J13:J19">I13*1.28*1.25</f>
        <v>52.800000000000004</v>
      </c>
      <c r="K13" s="38">
        <f>B13+E13+H13</f>
        <v>8873</v>
      </c>
      <c r="L13" s="39">
        <f>C13+F13+I13</f>
        <v>22725</v>
      </c>
      <c r="M13" s="40">
        <f>D13+G13+J13</f>
        <v>36360</v>
      </c>
    </row>
    <row r="14" spans="1:13" ht="21" customHeight="1">
      <c r="A14" s="23" t="s">
        <v>3</v>
      </c>
      <c r="B14" s="17">
        <v>6453</v>
      </c>
      <c r="C14" s="18">
        <v>1845</v>
      </c>
      <c r="D14" s="19">
        <f t="shared" si="1"/>
        <v>2952</v>
      </c>
      <c r="E14" s="18">
        <v>77799</v>
      </c>
      <c r="F14" s="18">
        <v>15598</v>
      </c>
      <c r="G14" s="19">
        <f t="shared" si="2"/>
        <v>24956.8</v>
      </c>
      <c r="H14" s="17">
        <v>1</v>
      </c>
      <c r="I14" s="18">
        <v>2</v>
      </c>
      <c r="J14" s="19">
        <f t="shared" si="3"/>
        <v>3.2</v>
      </c>
      <c r="K14" s="41">
        <f aca="true" t="shared" si="4" ref="K14:M19">B14+E14+H14</f>
        <v>84253</v>
      </c>
      <c r="L14" s="20">
        <f t="shared" si="4"/>
        <v>17445</v>
      </c>
      <c r="M14" s="21">
        <f t="shared" si="4"/>
        <v>27912</v>
      </c>
    </row>
    <row r="15" spans="1:13" ht="21" customHeight="1">
      <c r="A15" s="23" t="s">
        <v>21</v>
      </c>
      <c r="B15" s="17">
        <f>979865+181186</f>
        <v>1161051</v>
      </c>
      <c r="C15" s="18">
        <f>1130363+33889</f>
        <v>1164252</v>
      </c>
      <c r="D15" s="19">
        <f t="shared" si="1"/>
        <v>1862803.2000000002</v>
      </c>
      <c r="E15" s="18">
        <f>702064+12041</f>
        <v>714105</v>
      </c>
      <c r="F15" s="18">
        <f>889169+2822</f>
        <v>891991</v>
      </c>
      <c r="G15" s="19">
        <f t="shared" si="2"/>
        <v>1427185.6</v>
      </c>
      <c r="H15" s="17">
        <v>198543</v>
      </c>
      <c r="I15" s="18">
        <v>415399</v>
      </c>
      <c r="J15" s="19">
        <f t="shared" si="3"/>
        <v>664638.3999999999</v>
      </c>
      <c r="K15" s="41">
        <f t="shared" si="4"/>
        <v>2073699</v>
      </c>
      <c r="L15" s="20">
        <f t="shared" si="4"/>
        <v>2471642</v>
      </c>
      <c r="M15" s="21">
        <f t="shared" si="4"/>
        <v>3954627.2</v>
      </c>
    </row>
    <row r="16" spans="1:13" ht="21" customHeight="1">
      <c r="A16" s="23" t="s">
        <v>4</v>
      </c>
      <c r="B16" s="17">
        <v>342</v>
      </c>
      <c r="C16" s="18">
        <v>232</v>
      </c>
      <c r="D16" s="19">
        <f t="shared" si="1"/>
        <v>371.2</v>
      </c>
      <c r="E16" s="18">
        <v>0</v>
      </c>
      <c r="F16" s="18">
        <v>0</v>
      </c>
      <c r="G16" s="19">
        <f t="shared" si="2"/>
        <v>0</v>
      </c>
      <c r="H16" s="17">
        <v>0</v>
      </c>
      <c r="I16" s="18">
        <v>0</v>
      </c>
      <c r="J16" s="19">
        <f t="shared" si="3"/>
        <v>0</v>
      </c>
      <c r="K16" s="41">
        <f t="shared" si="4"/>
        <v>342</v>
      </c>
      <c r="L16" s="20">
        <f t="shared" si="4"/>
        <v>232</v>
      </c>
      <c r="M16" s="21">
        <f t="shared" si="4"/>
        <v>371.2</v>
      </c>
    </row>
    <row r="17" spans="1:13" ht="21" customHeight="1">
      <c r="A17" s="23" t="s">
        <v>5</v>
      </c>
      <c r="B17" s="17">
        <v>5825</v>
      </c>
      <c r="C17" s="18">
        <v>14249</v>
      </c>
      <c r="D17" s="19">
        <f t="shared" si="1"/>
        <v>22798.4</v>
      </c>
      <c r="E17" s="18">
        <v>2304</v>
      </c>
      <c r="F17" s="18">
        <v>4879</v>
      </c>
      <c r="G17" s="19">
        <f t="shared" si="2"/>
        <v>7806.4</v>
      </c>
      <c r="H17" s="17">
        <v>884</v>
      </c>
      <c r="I17" s="18">
        <v>1998</v>
      </c>
      <c r="J17" s="19">
        <f t="shared" si="3"/>
        <v>3196.8</v>
      </c>
      <c r="K17" s="41">
        <f t="shared" si="4"/>
        <v>9013</v>
      </c>
      <c r="L17" s="20">
        <f t="shared" si="4"/>
        <v>21126</v>
      </c>
      <c r="M17" s="21">
        <f t="shared" si="4"/>
        <v>33801.600000000006</v>
      </c>
    </row>
    <row r="18" spans="1:13" ht="21" customHeight="1">
      <c r="A18" s="23" t="s">
        <v>22</v>
      </c>
      <c r="B18" s="17">
        <v>0</v>
      </c>
      <c r="C18" s="18">
        <v>0</v>
      </c>
      <c r="D18" s="19">
        <f t="shared" si="1"/>
        <v>0</v>
      </c>
      <c r="E18" s="18">
        <v>181</v>
      </c>
      <c r="F18" s="18">
        <v>703</v>
      </c>
      <c r="G18" s="19">
        <f t="shared" si="2"/>
        <v>1124.8</v>
      </c>
      <c r="H18" s="17">
        <f>861+4</f>
        <v>865</v>
      </c>
      <c r="I18" s="18">
        <f>2690+11</f>
        <v>2701</v>
      </c>
      <c r="J18" s="19">
        <f t="shared" si="3"/>
        <v>4321.6</v>
      </c>
      <c r="K18" s="41">
        <f t="shared" si="4"/>
        <v>1046</v>
      </c>
      <c r="L18" s="20">
        <f t="shared" si="4"/>
        <v>3404</v>
      </c>
      <c r="M18" s="21">
        <f t="shared" si="4"/>
        <v>5446.400000000001</v>
      </c>
    </row>
    <row r="19" spans="1:13" ht="21" customHeight="1" thickBot="1">
      <c r="A19" s="23" t="s">
        <v>23</v>
      </c>
      <c r="B19" s="42">
        <f>4988+500</f>
        <v>5488</v>
      </c>
      <c r="C19" s="43">
        <f>10832+400</f>
        <v>11232</v>
      </c>
      <c r="D19" s="44">
        <f t="shared" si="1"/>
        <v>17971.2</v>
      </c>
      <c r="E19" s="43">
        <v>2250</v>
      </c>
      <c r="F19" s="43">
        <v>6003</v>
      </c>
      <c r="G19" s="44">
        <f t="shared" si="2"/>
        <v>9604.8</v>
      </c>
      <c r="H19" s="42">
        <v>363</v>
      </c>
      <c r="I19" s="43">
        <v>1368</v>
      </c>
      <c r="J19" s="44">
        <f t="shared" si="3"/>
        <v>2188.8</v>
      </c>
      <c r="K19" s="45">
        <f t="shared" si="4"/>
        <v>8101</v>
      </c>
      <c r="L19" s="46">
        <f t="shared" si="4"/>
        <v>18603</v>
      </c>
      <c r="M19" s="47">
        <f t="shared" si="4"/>
        <v>29764.8</v>
      </c>
    </row>
    <row r="20" spans="1:13" s="3" customFormat="1" ht="21" customHeight="1" thickBot="1">
      <c r="A20" s="24" t="s">
        <v>19</v>
      </c>
      <c r="B20" s="48">
        <f aca="true" t="shared" si="5" ref="B20:M20">SUM(B13:B19)</f>
        <v>1179218</v>
      </c>
      <c r="C20" s="49">
        <f t="shared" si="5"/>
        <v>1191921</v>
      </c>
      <c r="D20" s="47">
        <f t="shared" si="5"/>
        <v>1907073.6</v>
      </c>
      <c r="E20" s="50">
        <f t="shared" si="5"/>
        <v>805413</v>
      </c>
      <c r="F20" s="50">
        <f t="shared" si="5"/>
        <v>941755</v>
      </c>
      <c r="G20" s="50">
        <f t="shared" si="5"/>
        <v>1506808</v>
      </c>
      <c r="H20" s="51">
        <f t="shared" si="5"/>
        <v>200696</v>
      </c>
      <c r="I20" s="50">
        <f t="shared" si="5"/>
        <v>421501</v>
      </c>
      <c r="J20" s="28">
        <f t="shared" si="5"/>
        <v>674401.6</v>
      </c>
      <c r="K20" s="49">
        <f t="shared" si="5"/>
        <v>2185327</v>
      </c>
      <c r="L20" s="49">
        <f t="shared" si="5"/>
        <v>2555177</v>
      </c>
      <c r="M20" s="47">
        <f t="shared" si="5"/>
        <v>4088283.2</v>
      </c>
    </row>
    <row r="21" spans="1:13" ht="21" customHeight="1" thickBot="1">
      <c r="A21" s="32"/>
      <c r="B21" s="52"/>
      <c r="C21" s="53"/>
      <c r="D21" s="53"/>
      <c r="E21" s="52"/>
      <c r="F21" s="53"/>
      <c r="G21" s="53"/>
      <c r="H21" s="52"/>
      <c r="I21" s="53"/>
      <c r="J21" s="53"/>
      <c r="K21" s="34"/>
      <c r="L21" s="34"/>
      <c r="M21" s="9"/>
    </row>
    <row r="22" spans="1:13" s="3" customFormat="1" ht="21" customHeight="1" thickBot="1">
      <c r="A22" s="54" t="s">
        <v>24</v>
      </c>
      <c r="B22" s="51">
        <f aca="true" t="shared" si="6" ref="B22:M22">B10+B20</f>
        <v>1272586</v>
      </c>
      <c r="C22" s="50">
        <f t="shared" si="6"/>
        <v>1233100</v>
      </c>
      <c r="D22" s="50">
        <f t="shared" si="6"/>
        <v>1972960</v>
      </c>
      <c r="E22" s="50">
        <f t="shared" si="6"/>
        <v>876805</v>
      </c>
      <c r="F22" s="50">
        <f t="shared" si="6"/>
        <v>982401</v>
      </c>
      <c r="G22" s="50">
        <f t="shared" si="6"/>
        <v>1571841.6</v>
      </c>
      <c r="H22" s="51">
        <f t="shared" si="6"/>
        <v>200706</v>
      </c>
      <c r="I22" s="50">
        <f t="shared" si="6"/>
        <v>421518</v>
      </c>
      <c r="J22" s="50">
        <f t="shared" si="6"/>
        <v>674428.7999999999</v>
      </c>
      <c r="K22" s="51">
        <f t="shared" si="6"/>
        <v>2350097</v>
      </c>
      <c r="L22" s="50">
        <f t="shared" si="6"/>
        <v>2637019</v>
      </c>
      <c r="M22" s="28">
        <f t="shared" si="6"/>
        <v>4219230.4</v>
      </c>
    </row>
    <row r="23" spans="1:13" s="3" customFormat="1" ht="21" customHeight="1">
      <c r="A23" s="55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s="3" customFormat="1" ht="21" customHeight="1" thickBot="1">
      <c r="A24" s="56" t="s">
        <v>7</v>
      </c>
      <c r="B24" s="7"/>
      <c r="C24" s="5"/>
      <c r="D24" s="5"/>
      <c r="E24" s="7"/>
      <c r="F24" s="5"/>
      <c r="G24" s="5"/>
      <c r="H24" s="7"/>
      <c r="I24" s="5"/>
      <c r="J24" s="5"/>
      <c r="K24" s="6"/>
      <c r="L24" s="6"/>
      <c r="M24" s="4"/>
    </row>
    <row r="25" spans="1:13" ht="21" customHeight="1">
      <c r="A25" s="57" t="s">
        <v>8</v>
      </c>
      <c r="B25" s="58">
        <v>43588</v>
      </c>
      <c r="C25" s="59">
        <v>76167</v>
      </c>
      <c r="D25" s="37">
        <f>C25*1.28*1.25</f>
        <v>121867.2</v>
      </c>
      <c r="E25" s="59">
        <v>36204</v>
      </c>
      <c r="F25" s="59">
        <v>52653</v>
      </c>
      <c r="G25" s="37">
        <f>F25*1.28*1.25</f>
        <v>84244.79999999999</v>
      </c>
      <c r="H25" s="58">
        <v>6737</v>
      </c>
      <c r="I25" s="59">
        <v>18220</v>
      </c>
      <c r="J25" s="37">
        <f>I25*1.28*1.25</f>
        <v>29152.000000000004</v>
      </c>
      <c r="K25" s="60">
        <f aca="true" t="shared" si="7" ref="K25:M26">B25+E25+H25</f>
        <v>86529</v>
      </c>
      <c r="L25" s="60">
        <f t="shared" si="7"/>
        <v>147040</v>
      </c>
      <c r="M25" s="61">
        <f t="shared" si="7"/>
        <v>235264</v>
      </c>
    </row>
    <row r="26" spans="1:13" ht="21" customHeight="1" thickBot="1">
      <c r="A26" s="1" t="s">
        <v>9</v>
      </c>
      <c r="B26" s="62">
        <v>135</v>
      </c>
      <c r="C26" s="63">
        <v>171</v>
      </c>
      <c r="D26" s="44">
        <f>C26*1.28*1.25</f>
        <v>273.6</v>
      </c>
      <c r="E26" s="64">
        <v>2</v>
      </c>
      <c r="F26" s="64">
        <v>3</v>
      </c>
      <c r="G26" s="44">
        <f>F26*1.28*1.25</f>
        <v>4.8</v>
      </c>
      <c r="H26" s="65">
        <v>0</v>
      </c>
      <c r="I26" s="64">
        <v>0</v>
      </c>
      <c r="J26" s="44">
        <f>I26*1.28*1.25</f>
        <v>0</v>
      </c>
      <c r="K26" s="2">
        <f t="shared" si="7"/>
        <v>137</v>
      </c>
      <c r="L26" s="2">
        <f t="shared" si="7"/>
        <v>174</v>
      </c>
      <c r="M26" s="66">
        <f t="shared" si="7"/>
        <v>278.40000000000003</v>
      </c>
    </row>
    <row r="27" spans="1:13" s="3" customFormat="1" ht="21" customHeight="1" thickBot="1">
      <c r="A27" s="67" t="s">
        <v>19</v>
      </c>
      <c r="B27" s="68">
        <f>SUM(B25:B26)</f>
        <v>43723</v>
      </c>
      <c r="C27" s="69">
        <f aca="true" t="shared" si="8" ref="C27:K27">SUM(C25:C26)</f>
        <v>76338</v>
      </c>
      <c r="D27" s="70">
        <f t="shared" si="8"/>
        <v>122140.8</v>
      </c>
      <c r="E27" s="69">
        <f t="shared" si="8"/>
        <v>36206</v>
      </c>
      <c r="F27" s="69">
        <f t="shared" si="8"/>
        <v>52656</v>
      </c>
      <c r="G27" s="69">
        <f t="shared" si="8"/>
        <v>84249.59999999999</v>
      </c>
      <c r="H27" s="68">
        <f t="shared" si="8"/>
        <v>6737</v>
      </c>
      <c r="I27" s="69">
        <f t="shared" si="8"/>
        <v>18220</v>
      </c>
      <c r="J27" s="70">
        <f t="shared" si="8"/>
        <v>29152.000000000004</v>
      </c>
      <c r="K27" s="69">
        <f t="shared" si="8"/>
        <v>86666</v>
      </c>
      <c r="L27" s="69">
        <f>SUM(L25:L26)</f>
        <v>147214</v>
      </c>
      <c r="M27" s="70">
        <f>SUM(M25:M26)</f>
        <v>235542.4</v>
      </c>
    </row>
    <row r="28" spans="1:12" ht="21" customHeight="1" thickBot="1">
      <c r="A28" s="71"/>
      <c r="B28" s="72"/>
      <c r="C28" s="73"/>
      <c r="D28" s="73"/>
      <c r="E28" s="72"/>
      <c r="F28" s="73"/>
      <c r="G28" s="73"/>
      <c r="H28" s="72"/>
      <c r="I28" s="73"/>
      <c r="J28" s="73"/>
      <c r="K28" s="6"/>
      <c r="L28" s="6"/>
    </row>
    <row r="29" spans="1:13" s="3" customFormat="1" ht="36" customHeight="1" thickBot="1">
      <c r="A29" s="76" t="s">
        <v>25</v>
      </c>
      <c r="B29" s="68">
        <f>B22+B27</f>
        <v>1316309</v>
      </c>
      <c r="C29" s="68">
        <f aca="true" t="shared" si="9" ref="C29:M29">C22+C27</f>
        <v>1309438</v>
      </c>
      <c r="D29" s="68">
        <f t="shared" si="9"/>
        <v>2095100.8</v>
      </c>
      <c r="E29" s="68">
        <f t="shared" si="9"/>
        <v>913011</v>
      </c>
      <c r="F29" s="68">
        <f t="shared" si="9"/>
        <v>1035057</v>
      </c>
      <c r="G29" s="68">
        <f t="shared" si="9"/>
        <v>1656091.2000000002</v>
      </c>
      <c r="H29" s="68">
        <f t="shared" si="9"/>
        <v>207443</v>
      </c>
      <c r="I29" s="68">
        <f t="shared" si="9"/>
        <v>439738</v>
      </c>
      <c r="J29" s="68">
        <f t="shared" si="9"/>
        <v>703580.7999999999</v>
      </c>
      <c r="K29" s="68">
        <f t="shared" si="9"/>
        <v>2436763</v>
      </c>
      <c r="L29" s="68">
        <f t="shared" si="9"/>
        <v>2784233</v>
      </c>
      <c r="M29" s="74">
        <f t="shared" si="9"/>
        <v>4454772.800000001</v>
      </c>
    </row>
    <row r="31" spans="10:13" ht="21" customHeight="1">
      <c r="J31" s="79"/>
      <c r="K31" s="77"/>
      <c r="L31" s="77"/>
      <c r="M31" s="77"/>
    </row>
    <row r="32" spans="1:13" ht="21" customHeight="1">
      <c r="A32" s="4"/>
      <c r="H32" s="75"/>
      <c r="J32" s="80"/>
      <c r="K32" s="78"/>
      <c r="L32" s="78"/>
      <c r="M32" s="78"/>
    </row>
  </sheetData>
  <sheetProtection/>
  <mergeCells count="5">
    <mergeCell ref="A1:M1"/>
    <mergeCell ref="B3:D3"/>
    <mergeCell ref="E3:G3"/>
    <mergeCell ref="H3:J3"/>
    <mergeCell ref="K3:M3"/>
  </mergeCells>
  <printOptions horizontalCentered="1"/>
  <pageMargins left="0.57" right="0.46" top="0.53" bottom="0.54" header="0.2362204724409449" footer="0.31496062992125984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MAHASZ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Kondi</cp:lastModifiedBy>
  <cp:lastPrinted>2012-03-29T13:44:10Z</cp:lastPrinted>
  <dcterms:created xsi:type="dcterms:W3CDTF">2007-02-16T13:09:52Z</dcterms:created>
  <dcterms:modified xsi:type="dcterms:W3CDTF">2012-03-29T15:26:55Z</dcterms:modified>
  <cp:category/>
  <cp:version/>
  <cp:contentType/>
  <cp:contentStatus/>
</cp:coreProperties>
</file>