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<sst xmlns="http://schemas.openxmlformats.org/spreadsheetml/2006/main" count="39" uniqueCount="28">
  <si>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AUDIO</t>
  </si>
  <si>
    <t>Single</t>
  </si>
  <si>
    <t>Album</t>
  </si>
  <si>
    <t>MC</t>
  </si>
  <si>
    <t>Mini Disc</t>
  </si>
  <si>
    <t>DVD-Audio</t>
  </si>
  <si>
    <t>Összesen</t>
  </si>
  <si>
    <t>VIDEO</t>
  </si>
  <si>
    <t>DVD-Video</t>
  </si>
  <si>
    <t>VHS</t>
  </si>
  <si>
    <t>Hazai</t>
  </si>
  <si>
    <t>Külföldi</t>
  </si>
  <si>
    <t xml:space="preserve">Klasszikus   </t>
  </si>
  <si>
    <t>db</t>
  </si>
  <si>
    <t>Nagyker érték</t>
  </si>
  <si>
    <t>Kisker érték</t>
  </si>
  <si>
    <t xml:space="preserve">Vinyl Single </t>
  </si>
  <si>
    <t xml:space="preserve">CD Single </t>
  </si>
  <si>
    <t xml:space="preserve">MC Single </t>
  </si>
  <si>
    <t xml:space="preserve">Összesen </t>
  </si>
  <si>
    <t xml:space="preserve">LP </t>
  </si>
  <si>
    <t xml:space="preserve">CD </t>
  </si>
  <si>
    <t xml:space="preserve">SACD </t>
  </si>
  <si>
    <t xml:space="preserve">Egyéb </t>
  </si>
  <si>
    <t>ÖSSZESEN</t>
  </si>
  <si>
    <t>AUDIO ÉS VIDEO ÖSSZESEN</t>
  </si>
  <si>
    <t>2010. ÉVI ÖSSZESITETT ELADÁSI ADATOK</t>
  </si>
  <si>
    <t>Egyéb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</si>
</sst>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  <numFmt numFmtId="166" formatCode="_-* #,##0\ _F_t_-;\-* #,##0\ _F_t_-;_-* &quot;-&quot;??\ _F_t_-;_-@_-"/>
  </numFmts>
  <fonts count="40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12"/>
      <name val="Times New Roman CE"/>
      <family val="1"/>
    </font>
    <font>
      <b/>
      <sz val="12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165" fontId="2" fillId="0" borderId="0" xfId="4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right" vertical="center"/>
    </xf>
    <xf numFmtId="165" fontId="4" fillId="0" borderId="10" xfId="40" applyNumberFormat="1" applyFont="1" applyBorder="1" applyAlignment="1">
      <alignment horizontal="right" vertical="center"/>
    </xf>
    <xf numFmtId="165" fontId="4" fillId="0" borderId="0" xfId="40" applyNumberFormat="1" applyFont="1" applyBorder="1" applyAlignment="1">
      <alignment horizontal="right" vertical="center"/>
    </xf>
    <xf numFmtId="165" fontId="4" fillId="0" borderId="15" xfId="40" applyNumberFormat="1" applyFont="1" applyBorder="1" applyAlignment="1">
      <alignment horizontal="right" vertical="center"/>
    </xf>
    <xf numFmtId="165" fontId="2" fillId="0" borderId="0" xfId="4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4" fillId="0" borderId="14" xfId="40" applyNumberFormat="1" applyFont="1" applyBorder="1" applyAlignment="1">
      <alignment horizontal="right" vertical="center"/>
    </xf>
    <xf numFmtId="165" fontId="4" fillId="0" borderId="19" xfId="40" applyNumberFormat="1" applyFont="1" applyBorder="1" applyAlignment="1">
      <alignment horizontal="right" vertical="center"/>
    </xf>
    <xf numFmtId="165" fontId="4" fillId="0" borderId="20" xfId="40" applyNumberFormat="1" applyFont="1" applyBorder="1" applyAlignment="1">
      <alignment horizontal="right" vertical="center"/>
    </xf>
    <xf numFmtId="165" fontId="2" fillId="0" borderId="14" xfId="40" applyNumberFormat="1" applyFont="1" applyBorder="1" applyAlignment="1">
      <alignment horizontal="right" vertical="center"/>
    </xf>
    <xf numFmtId="165" fontId="2" fillId="0" borderId="19" xfId="4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vertical="center"/>
    </xf>
    <xf numFmtId="165" fontId="2" fillId="0" borderId="10" xfId="40" applyNumberFormat="1" applyFont="1" applyBorder="1" applyAlignment="1">
      <alignment horizontal="right" vertical="center"/>
    </xf>
    <xf numFmtId="165" fontId="4" fillId="0" borderId="11" xfId="40" applyNumberFormat="1" applyFont="1" applyBorder="1" applyAlignment="1">
      <alignment horizontal="right" vertical="center"/>
    </xf>
    <xf numFmtId="165" fontId="4" fillId="0" borderId="12" xfId="40" applyNumberFormat="1" applyFont="1" applyBorder="1" applyAlignment="1">
      <alignment horizontal="right" vertical="center"/>
    </xf>
    <xf numFmtId="165" fontId="4" fillId="0" borderId="13" xfId="40" applyNumberFormat="1" applyFont="1" applyBorder="1" applyAlignment="1">
      <alignment horizontal="right" vertical="center"/>
    </xf>
    <xf numFmtId="165" fontId="2" fillId="0" borderId="11" xfId="40" applyNumberFormat="1" applyFont="1" applyBorder="1" applyAlignment="1">
      <alignment horizontal="right" vertical="center"/>
    </xf>
    <xf numFmtId="165" fontId="2" fillId="0" borderId="12" xfId="4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right"/>
    </xf>
    <xf numFmtId="165" fontId="4" fillId="0" borderId="14" xfId="40" applyNumberFormat="1" applyFont="1" applyBorder="1" applyAlignment="1">
      <alignment horizontal="right"/>
    </xf>
    <xf numFmtId="165" fontId="4" fillId="0" borderId="19" xfId="40" applyNumberFormat="1" applyFont="1" applyBorder="1" applyAlignment="1">
      <alignment horizontal="right"/>
    </xf>
    <xf numFmtId="165" fontId="2" fillId="0" borderId="19" xfId="40" applyNumberFormat="1" applyFont="1" applyBorder="1" applyAlignment="1">
      <alignment horizontal="right"/>
    </xf>
    <xf numFmtId="165" fontId="2" fillId="0" borderId="20" xfId="0" applyNumberFormat="1" applyFont="1" applyBorder="1" applyAlignment="1">
      <alignment/>
    </xf>
    <xf numFmtId="165" fontId="4" fillId="0" borderId="11" xfId="40" applyNumberFormat="1" applyFont="1" applyBorder="1" applyAlignment="1">
      <alignment horizontal="right"/>
    </xf>
    <xf numFmtId="165" fontId="4" fillId="0" borderId="12" xfId="40" applyNumberFormat="1" applyFont="1" applyBorder="1" applyAlignment="1">
      <alignment horizontal="right"/>
    </xf>
    <xf numFmtId="165" fontId="4" fillId="0" borderId="0" xfId="40" applyNumberFormat="1" applyFont="1" applyBorder="1" applyAlignment="1">
      <alignment horizontal="right"/>
    </xf>
    <xf numFmtId="165" fontId="4" fillId="0" borderId="10" xfId="40" applyNumberFormat="1" applyFont="1" applyBorder="1" applyAlignment="1">
      <alignment horizontal="right"/>
    </xf>
    <xf numFmtId="165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21" customHeight="1"/>
  <cols>
    <col min="1" max="1" width="21.875" style="3" customWidth="1"/>
    <col min="2" max="10" width="12.75390625" style="22" customWidth="1"/>
    <col min="11" max="12" width="12.75390625" style="3" customWidth="1"/>
    <col min="13" max="13" width="12.75390625" style="4" customWidth="1"/>
    <col min="14" max="16384" width="9.125" style="22" customWidth="1"/>
  </cols>
  <sheetData>
    <row r="1" spans="1:14" s="3" customFormat="1" ht="27" customHeight="1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8"/>
    </row>
    <row r="2" s="3" customFormat="1" ht="21" customHeight="1" thickBot="1">
      <c r="M2" s="4"/>
    </row>
    <row r="3" spans="1:13" s="3" customFormat="1" ht="21" customHeight="1" thickBot="1">
      <c r="A3" s="9" t="s">
        <v>0</v>
      </c>
      <c r="B3" s="78" t="s">
        <v>10</v>
      </c>
      <c r="C3" s="79"/>
      <c r="D3" s="80"/>
      <c r="E3" s="78" t="s">
        <v>11</v>
      </c>
      <c r="F3" s="79"/>
      <c r="G3" s="80"/>
      <c r="H3" s="78" t="s">
        <v>12</v>
      </c>
      <c r="I3" s="79"/>
      <c r="J3" s="80"/>
      <c r="K3" s="78" t="s">
        <v>6</v>
      </c>
      <c r="L3" s="79"/>
      <c r="M3" s="80"/>
    </row>
    <row r="4" spans="1:13" s="15" customFormat="1" ht="33" customHeight="1" thickBot="1">
      <c r="A4" s="10" t="s">
        <v>1</v>
      </c>
      <c r="B4" s="11" t="s">
        <v>13</v>
      </c>
      <c r="C4" s="12" t="s">
        <v>14</v>
      </c>
      <c r="D4" s="13" t="s">
        <v>15</v>
      </c>
      <c r="E4" s="11" t="s">
        <v>13</v>
      </c>
      <c r="F4" s="12" t="s">
        <v>14</v>
      </c>
      <c r="G4" s="13" t="s">
        <v>15</v>
      </c>
      <c r="H4" s="11" t="s">
        <v>13</v>
      </c>
      <c r="I4" s="12" t="s">
        <v>14</v>
      </c>
      <c r="J4" s="13" t="s">
        <v>15</v>
      </c>
      <c r="K4" s="14" t="s">
        <v>13</v>
      </c>
      <c r="L4" s="12" t="s">
        <v>14</v>
      </c>
      <c r="M4" s="13" t="s">
        <v>15</v>
      </c>
    </row>
    <row r="5" spans="1:13" ht="21" customHeight="1">
      <c r="A5" s="16" t="s">
        <v>16</v>
      </c>
      <c r="B5" s="17">
        <v>-1</v>
      </c>
      <c r="C5" s="18">
        <v>-1</v>
      </c>
      <c r="D5" s="19">
        <f>C5*1.28*1.25</f>
        <v>-1.6</v>
      </c>
      <c r="E5" s="17">
        <v>18</v>
      </c>
      <c r="F5" s="18">
        <v>13</v>
      </c>
      <c r="G5" s="19">
        <f>F5*1.28*1.25</f>
        <v>20.8</v>
      </c>
      <c r="H5" s="17">
        <v>0</v>
      </c>
      <c r="I5" s="18">
        <v>0</v>
      </c>
      <c r="J5" s="19">
        <f>I5*1.28*1.25</f>
        <v>0</v>
      </c>
      <c r="K5" s="20">
        <f aca="true" t="shared" si="0" ref="K5:M7">B5+E5+H5</f>
        <v>17</v>
      </c>
      <c r="L5" s="20">
        <f t="shared" si="0"/>
        <v>12</v>
      </c>
      <c r="M5" s="21">
        <f t="shared" si="0"/>
        <v>19.2</v>
      </c>
    </row>
    <row r="6" spans="1:13" ht="21" customHeight="1">
      <c r="A6" s="23" t="s">
        <v>17</v>
      </c>
      <c r="B6" s="17">
        <v>625</v>
      </c>
      <c r="C6" s="18">
        <v>910</v>
      </c>
      <c r="D6" s="19">
        <f>C6*1.28*1.25</f>
        <v>1456</v>
      </c>
      <c r="E6" s="17">
        <v>1212</v>
      </c>
      <c r="F6" s="18">
        <v>515</v>
      </c>
      <c r="G6" s="19">
        <f>F6*1.28*1.25</f>
        <v>824</v>
      </c>
      <c r="H6" s="17">
        <v>76</v>
      </c>
      <c r="I6" s="18">
        <v>154</v>
      </c>
      <c r="J6" s="19">
        <f>I6*1.28*1.25</f>
        <v>246.4</v>
      </c>
      <c r="K6" s="20">
        <f t="shared" si="0"/>
        <v>1913</v>
      </c>
      <c r="L6" s="20">
        <f t="shared" si="0"/>
        <v>1579</v>
      </c>
      <c r="M6" s="21">
        <f t="shared" si="0"/>
        <v>2526.4</v>
      </c>
    </row>
    <row r="7" spans="1:13" ht="21" customHeight="1">
      <c r="A7" s="23" t="s">
        <v>18</v>
      </c>
      <c r="B7" s="17">
        <v>2539</v>
      </c>
      <c r="C7" s="18">
        <v>2920</v>
      </c>
      <c r="D7" s="19">
        <f>C7*1.28*1.25</f>
        <v>4672</v>
      </c>
      <c r="E7" s="17">
        <v>0</v>
      </c>
      <c r="F7" s="18">
        <v>0</v>
      </c>
      <c r="G7" s="19">
        <f>F7*1.28*1.25</f>
        <v>0</v>
      </c>
      <c r="H7" s="17">
        <v>0</v>
      </c>
      <c r="I7" s="18">
        <v>0</v>
      </c>
      <c r="J7" s="19">
        <f>I7*1.28*1.25</f>
        <v>0</v>
      </c>
      <c r="K7" s="20">
        <f t="shared" si="0"/>
        <v>2539</v>
      </c>
      <c r="L7" s="20">
        <f t="shared" si="0"/>
        <v>2920</v>
      </c>
      <c r="M7" s="21">
        <f t="shared" si="0"/>
        <v>4672</v>
      </c>
    </row>
    <row r="8" spans="1:13" ht="21" customHeight="1" thickBot="1">
      <c r="A8" s="23" t="s">
        <v>27</v>
      </c>
      <c r="B8" s="17">
        <v>0</v>
      </c>
      <c r="C8" s="18">
        <v>0</v>
      </c>
      <c r="D8" s="19">
        <f>C8*1.28*1.25</f>
        <v>0</v>
      </c>
      <c r="E8" s="17">
        <v>0</v>
      </c>
      <c r="F8" s="18">
        <v>0</v>
      </c>
      <c r="G8" s="19">
        <f>F8*1.28*1.25</f>
        <v>0</v>
      </c>
      <c r="H8" s="17">
        <v>0</v>
      </c>
      <c r="I8" s="18">
        <v>0</v>
      </c>
      <c r="J8" s="19">
        <f>I8*1.28*1.25</f>
        <v>0</v>
      </c>
      <c r="K8" s="20">
        <f>B8+E8+H8</f>
        <v>0</v>
      </c>
      <c r="L8" s="20">
        <f>C8+F8+I8</f>
        <v>0</v>
      </c>
      <c r="M8" s="21">
        <f>D8+G8+J8</f>
        <v>0</v>
      </c>
    </row>
    <row r="9" spans="1:13" s="3" customFormat="1" ht="21" customHeight="1" thickBot="1">
      <c r="A9" s="24" t="s">
        <v>19</v>
      </c>
      <c r="B9" s="25">
        <f>SUM(B5:B8)</f>
        <v>3163</v>
      </c>
      <c r="C9" s="26">
        <f>SUM(C5:C8)</f>
        <v>3829</v>
      </c>
      <c r="D9" s="26">
        <f>SUM(D5:D7)</f>
        <v>6126.4</v>
      </c>
      <c r="E9" s="25">
        <f>SUM(E5:E8)</f>
        <v>1230</v>
      </c>
      <c r="F9" s="26">
        <f>SUM(F5:F8)</f>
        <v>528</v>
      </c>
      <c r="G9" s="27">
        <f>SUM(G5:G8)</f>
        <v>844.8</v>
      </c>
      <c r="H9" s="26">
        <f>SUM(H5:H8)</f>
        <v>76</v>
      </c>
      <c r="I9" s="26">
        <f>SUM(I5:I8)</f>
        <v>154</v>
      </c>
      <c r="J9" s="27">
        <f>SUM(J5:J7)</f>
        <v>246.4</v>
      </c>
      <c r="K9" s="26">
        <f>SUM(K5:K8)</f>
        <v>4469</v>
      </c>
      <c r="L9" s="26">
        <f>SUM(L5:L8)</f>
        <v>4511</v>
      </c>
      <c r="M9" s="28">
        <f>SUM(M5:M8)</f>
        <v>7217.6</v>
      </c>
    </row>
    <row r="10" spans="1:13" ht="21" customHeight="1">
      <c r="A10" s="29"/>
      <c r="B10" s="30"/>
      <c r="C10" s="31"/>
      <c r="D10" s="31"/>
      <c r="E10" s="30"/>
      <c r="F10" s="31"/>
      <c r="G10" s="31"/>
      <c r="H10" s="30"/>
      <c r="I10" s="31"/>
      <c r="J10" s="31"/>
      <c r="K10" s="20"/>
      <c r="L10" s="20"/>
      <c r="M10" s="9"/>
    </row>
    <row r="11" spans="1:13" s="3" customFormat="1" ht="21" customHeight="1" thickBot="1">
      <c r="A11" s="9" t="s">
        <v>2</v>
      </c>
      <c r="B11" s="32"/>
      <c r="C11" s="33"/>
      <c r="D11" s="33"/>
      <c r="E11" s="32"/>
      <c r="F11" s="33"/>
      <c r="G11" s="33"/>
      <c r="H11" s="32"/>
      <c r="I11" s="33"/>
      <c r="J11" s="33"/>
      <c r="K11" s="9"/>
      <c r="L11" s="34"/>
      <c r="M11" s="9"/>
    </row>
    <row r="12" spans="1:13" ht="21" customHeight="1">
      <c r="A12" s="16" t="s">
        <v>20</v>
      </c>
      <c r="B12" s="35">
        <v>44</v>
      </c>
      <c r="C12" s="36">
        <v>43</v>
      </c>
      <c r="D12" s="37">
        <f aca="true" t="shared" si="1" ref="D12:D18">C12*1.28*1.25</f>
        <v>68.8</v>
      </c>
      <c r="E12" s="36">
        <v>1729</v>
      </c>
      <c r="F12" s="36">
        <v>5145</v>
      </c>
      <c r="G12" s="37">
        <f aca="true" t="shared" si="2" ref="G12:G18">F12*1.28*1.25</f>
        <v>8232</v>
      </c>
      <c r="H12" s="35">
        <v>106</v>
      </c>
      <c r="I12" s="36">
        <v>353</v>
      </c>
      <c r="J12" s="37">
        <f aca="true" t="shared" si="3" ref="J12:J18">I12*1.28*1.25</f>
        <v>564.8000000000001</v>
      </c>
      <c r="K12" s="38">
        <f>B12+E12+H12</f>
        <v>1879</v>
      </c>
      <c r="L12" s="39">
        <f>C12+F12+I12</f>
        <v>5541</v>
      </c>
      <c r="M12" s="40">
        <f>D12+G12+J12</f>
        <v>8865.599999999999</v>
      </c>
    </row>
    <row r="13" spans="1:13" ht="21" customHeight="1">
      <c r="A13" s="23" t="s">
        <v>3</v>
      </c>
      <c r="B13" s="17">
        <v>12678</v>
      </c>
      <c r="C13" s="18">
        <v>1471</v>
      </c>
      <c r="D13" s="19">
        <f t="shared" si="1"/>
        <v>2353.6000000000004</v>
      </c>
      <c r="E13" s="18">
        <v>12679</v>
      </c>
      <c r="F13" s="18">
        <v>2536</v>
      </c>
      <c r="G13" s="19">
        <f t="shared" si="2"/>
        <v>4057.6</v>
      </c>
      <c r="H13" s="17">
        <v>1</v>
      </c>
      <c r="I13" s="18">
        <v>5</v>
      </c>
      <c r="J13" s="19">
        <f t="shared" si="3"/>
        <v>8</v>
      </c>
      <c r="K13" s="41">
        <f aca="true" t="shared" si="4" ref="K13:M18">B13+E13+H13</f>
        <v>25358</v>
      </c>
      <c r="L13" s="20">
        <f t="shared" si="4"/>
        <v>4012</v>
      </c>
      <c r="M13" s="21">
        <f t="shared" si="4"/>
        <v>6419.200000000001</v>
      </c>
    </row>
    <row r="14" spans="1:13" ht="21" customHeight="1">
      <c r="A14" s="23" t="s">
        <v>21</v>
      </c>
      <c r="B14" s="17">
        <v>1127357</v>
      </c>
      <c r="C14" s="18">
        <f>1100217+20420</f>
        <v>1120637</v>
      </c>
      <c r="D14" s="19">
        <f t="shared" si="1"/>
        <v>1793019.2000000002</v>
      </c>
      <c r="E14" s="18">
        <v>2087587</v>
      </c>
      <c r="F14" s="18">
        <f>1340655+2100</f>
        <v>1342755</v>
      </c>
      <c r="G14" s="19">
        <f t="shared" si="2"/>
        <v>2148408</v>
      </c>
      <c r="H14" s="17">
        <f>392399+20</f>
        <v>392419</v>
      </c>
      <c r="I14" s="18">
        <f>533809+38</f>
        <v>533847</v>
      </c>
      <c r="J14" s="19">
        <f t="shared" si="3"/>
        <v>854155.2000000001</v>
      </c>
      <c r="K14" s="41">
        <f t="shared" si="4"/>
        <v>3607363</v>
      </c>
      <c r="L14" s="20">
        <f t="shared" si="4"/>
        <v>2997239</v>
      </c>
      <c r="M14" s="21">
        <f t="shared" si="4"/>
        <v>4795582.4</v>
      </c>
    </row>
    <row r="15" spans="1:13" ht="21" customHeight="1">
      <c r="A15" s="23" t="s">
        <v>4</v>
      </c>
      <c r="B15" s="17">
        <v>673</v>
      </c>
      <c r="C15" s="18">
        <v>885</v>
      </c>
      <c r="D15" s="19">
        <f t="shared" si="1"/>
        <v>1416</v>
      </c>
      <c r="E15" s="18">
        <v>0</v>
      </c>
      <c r="F15" s="18">
        <v>0</v>
      </c>
      <c r="G15" s="19">
        <f t="shared" si="2"/>
        <v>0</v>
      </c>
      <c r="H15" s="17">
        <v>0</v>
      </c>
      <c r="I15" s="18">
        <v>0</v>
      </c>
      <c r="J15" s="19">
        <f t="shared" si="3"/>
        <v>0</v>
      </c>
      <c r="K15" s="41">
        <f t="shared" si="4"/>
        <v>673</v>
      </c>
      <c r="L15" s="20">
        <f t="shared" si="4"/>
        <v>885</v>
      </c>
      <c r="M15" s="21">
        <f t="shared" si="4"/>
        <v>1416</v>
      </c>
    </row>
    <row r="16" spans="1:13" ht="21" customHeight="1">
      <c r="A16" s="23" t="s">
        <v>5</v>
      </c>
      <c r="B16" s="17">
        <v>13199</v>
      </c>
      <c r="C16" s="18">
        <v>29391</v>
      </c>
      <c r="D16" s="19">
        <f t="shared" si="1"/>
        <v>47025.600000000006</v>
      </c>
      <c r="E16" s="18">
        <v>31410</v>
      </c>
      <c r="F16" s="18">
        <v>37564</v>
      </c>
      <c r="G16" s="19">
        <f t="shared" si="2"/>
        <v>60102.399999999994</v>
      </c>
      <c r="H16" s="17">
        <v>361</v>
      </c>
      <c r="I16" s="18">
        <v>1047</v>
      </c>
      <c r="J16" s="19">
        <f t="shared" si="3"/>
        <v>1675.2</v>
      </c>
      <c r="K16" s="41">
        <f t="shared" si="4"/>
        <v>44970</v>
      </c>
      <c r="L16" s="20">
        <f t="shared" si="4"/>
        <v>68002</v>
      </c>
      <c r="M16" s="21">
        <f t="shared" si="4"/>
        <v>108803.2</v>
      </c>
    </row>
    <row r="17" spans="1:13" ht="21" customHeight="1">
      <c r="A17" s="23" t="s">
        <v>22</v>
      </c>
      <c r="B17" s="17">
        <v>0</v>
      </c>
      <c r="C17" s="18">
        <v>0</v>
      </c>
      <c r="D17" s="19">
        <f t="shared" si="1"/>
        <v>0</v>
      </c>
      <c r="E17" s="18">
        <v>181</v>
      </c>
      <c r="F17" s="18">
        <v>492</v>
      </c>
      <c r="G17" s="19">
        <f t="shared" si="2"/>
        <v>787.2</v>
      </c>
      <c r="H17" s="17">
        <v>1253</v>
      </c>
      <c r="I17" s="18">
        <v>3943</v>
      </c>
      <c r="J17" s="19">
        <f t="shared" si="3"/>
        <v>6308.8</v>
      </c>
      <c r="K17" s="41">
        <f t="shared" si="4"/>
        <v>1434</v>
      </c>
      <c r="L17" s="20">
        <f t="shared" si="4"/>
        <v>4435</v>
      </c>
      <c r="M17" s="21">
        <f t="shared" si="4"/>
        <v>7096</v>
      </c>
    </row>
    <row r="18" spans="1:13" ht="21" customHeight="1" thickBot="1">
      <c r="A18" s="23" t="s">
        <v>23</v>
      </c>
      <c r="B18" s="42">
        <f>13774+48</f>
        <v>13822</v>
      </c>
      <c r="C18" s="43">
        <f>26963+114</f>
        <v>27077</v>
      </c>
      <c r="D18" s="44">
        <f t="shared" si="1"/>
        <v>43323.2</v>
      </c>
      <c r="E18" s="43">
        <f>589+12</f>
        <v>601</v>
      </c>
      <c r="F18" s="43">
        <f>8420+27</f>
        <v>8447</v>
      </c>
      <c r="G18" s="44">
        <f t="shared" si="2"/>
        <v>13515.2</v>
      </c>
      <c r="H18" s="42">
        <f>552+3</f>
        <v>555</v>
      </c>
      <c r="I18" s="43">
        <f>6453+7</f>
        <v>6460</v>
      </c>
      <c r="J18" s="44">
        <f t="shared" si="3"/>
        <v>10336</v>
      </c>
      <c r="K18" s="45">
        <f t="shared" si="4"/>
        <v>14978</v>
      </c>
      <c r="L18" s="46">
        <f t="shared" si="4"/>
        <v>41984</v>
      </c>
      <c r="M18" s="47">
        <f t="shared" si="4"/>
        <v>67174.4</v>
      </c>
    </row>
    <row r="19" spans="1:13" s="3" customFormat="1" ht="21" customHeight="1" thickBot="1">
      <c r="A19" s="24" t="s">
        <v>19</v>
      </c>
      <c r="B19" s="48">
        <f aca="true" t="shared" si="5" ref="B19:M19">SUM(B12:B18)</f>
        <v>1167773</v>
      </c>
      <c r="C19" s="49">
        <f t="shared" si="5"/>
        <v>1179504</v>
      </c>
      <c r="D19" s="47">
        <f t="shared" si="5"/>
        <v>1887206.4000000001</v>
      </c>
      <c r="E19" s="50">
        <f t="shared" si="5"/>
        <v>2134187</v>
      </c>
      <c r="F19" s="50">
        <f t="shared" si="5"/>
        <v>1396939</v>
      </c>
      <c r="G19" s="50">
        <f t="shared" si="5"/>
        <v>2235102.4000000004</v>
      </c>
      <c r="H19" s="51">
        <f t="shared" si="5"/>
        <v>394695</v>
      </c>
      <c r="I19" s="50">
        <f t="shared" si="5"/>
        <v>545655</v>
      </c>
      <c r="J19" s="28">
        <f t="shared" si="5"/>
        <v>873048.0000000001</v>
      </c>
      <c r="K19" s="49">
        <f t="shared" si="5"/>
        <v>3696655</v>
      </c>
      <c r="L19" s="49">
        <f t="shared" si="5"/>
        <v>3122098</v>
      </c>
      <c r="M19" s="47">
        <f t="shared" si="5"/>
        <v>4995356.800000001</v>
      </c>
    </row>
    <row r="20" spans="1:13" ht="21" customHeight="1" thickBot="1">
      <c r="A20" s="32"/>
      <c r="B20" s="52"/>
      <c r="C20" s="53"/>
      <c r="D20" s="53"/>
      <c r="E20" s="52"/>
      <c r="F20" s="53"/>
      <c r="G20" s="53"/>
      <c r="H20" s="52"/>
      <c r="I20" s="53"/>
      <c r="J20" s="53"/>
      <c r="K20" s="34"/>
      <c r="L20" s="34"/>
      <c r="M20" s="9"/>
    </row>
    <row r="21" spans="1:13" s="3" customFormat="1" ht="21" customHeight="1" thickBot="1">
      <c r="A21" s="54" t="s">
        <v>24</v>
      </c>
      <c r="B21" s="51">
        <f aca="true" t="shared" si="6" ref="B21:M21">B9+B19</f>
        <v>1170936</v>
      </c>
      <c r="C21" s="50">
        <f t="shared" si="6"/>
        <v>1183333</v>
      </c>
      <c r="D21" s="50">
        <f t="shared" si="6"/>
        <v>1893332.8</v>
      </c>
      <c r="E21" s="50">
        <f t="shared" si="6"/>
        <v>2135417</v>
      </c>
      <c r="F21" s="50">
        <f t="shared" si="6"/>
        <v>1397467</v>
      </c>
      <c r="G21" s="50">
        <f t="shared" si="6"/>
        <v>2235947.2</v>
      </c>
      <c r="H21" s="51">
        <f t="shared" si="6"/>
        <v>394771</v>
      </c>
      <c r="I21" s="50">
        <f t="shared" si="6"/>
        <v>545809</v>
      </c>
      <c r="J21" s="50">
        <f t="shared" si="6"/>
        <v>873294.4000000001</v>
      </c>
      <c r="K21" s="51">
        <f t="shared" si="6"/>
        <v>3701124</v>
      </c>
      <c r="L21" s="50">
        <f t="shared" si="6"/>
        <v>3126609</v>
      </c>
      <c r="M21" s="28">
        <f t="shared" si="6"/>
        <v>5002574.4</v>
      </c>
    </row>
    <row r="22" spans="1:13" s="3" customFormat="1" ht="21" customHeight="1">
      <c r="A22" s="5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3" customFormat="1" ht="21" customHeight="1" thickBot="1">
      <c r="A23" s="56" t="s">
        <v>7</v>
      </c>
      <c r="B23" s="7"/>
      <c r="C23" s="5"/>
      <c r="D23" s="5"/>
      <c r="E23" s="7"/>
      <c r="F23" s="5"/>
      <c r="G23" s="5"/>
      <c r="H23" s="7"/>
      <c r="I23" s="5"/>
      <c r="J23" s="5"/>
      <c r="K23" s="6"/>
      <c r="L23" s="6"/>
      <c r="M23" s="4"/>
    </row>
    <row r="24" spans="1:13" ht="21" customHeight="1">
      <c r="A24" s="57" t="s">
        <v>8</v>
      </c>
      <c r="B24" s="58">
        <v>23092</v>
      </c>
      <c r="C24" s="59">
        <v>38703</v>
      </c>
      <c r="D24" s="37">
        <f>C24*1.28*1.25</f>
        <v>61924.8</v>
      </c>
      <c r="E24" s="59">
        <v>19912</v>
      </c>
      <c r="F24" s="59">
        <v>54965</v>
      </c>
      <c r="G24" s="37">
        <f>F24*1.28*1.25</f>
        <v>87944</v>
      </c>
      <c r="H24" s="58">
        <v>9212</v>
      </c>
      <c r="I24" s="59">
        <v>25064</v>
      </c>
      <c r="J24" s="37">
        <f>I24*1.28*1.25</f>
        <v>40102.4</v>
      </c>
      <c r="K24" s="60">
        <f aca="true" t="shared" si="7" ref="K24:M25">B24+E24+H24</f>
        <v>52216</v>
      </c>
      <c r="L24" s="60">
        <f t="shared" si="7"/>
        <v>118732</v>
      </c>
      <c r="M24" s="61">
        <f t="shared" si="7"/>
        <v>189971.19999999998</v>
      </c>
    </row>
    <row r="25" spans="1:13" ht="21" customHeight="1" thickBot="1">
      <c r="A25" s="1" t="s">
        <v>9</v>
      </c>
      <c r="B25" s="62">
        <v>623</v>
      </c>
      <c r="C25" s="63">
        <v>706</v>
      </c>
      <c r="D25" s="44">
        <f>C25*1.28*1.25</f>
        <v>1129.6000000000001</v>
      </c>
      <c r="E25" s="64">
        <v>203</v>
      </c>
      <c r="F25" s="64">
        <v>585</v>
      </c>
      <c r="G25" s="44">
        <f>F25*1.28*1.25</f>
        <v>936.0000000000001</v>
      </c>
      <c r="H25" s="65">
        <v>34</v>
      </c>
      <c r="I25" s="64">
        <v>126</v>
      </c>
      <c r="J25" s="44">
        <f>I25*1.28*1.25</f>
        <v>201.6</v>
      </c>
      <c r="K25" s="2">
        <f t="shared" si="7"/>
        <v>860</v>
      </c>
      <c r="L25" s="2">
        <f t="shared" si="7"/>
        <v>1417</v>
      </c>
      <c r="M25" s="66">
        <f t="shared" si="7"/>
        <v>2267.2000000000003</v>
      </c>
    </row>
    <row r="26" spans="1:13" s="3" customFormat="1" ht="21" customHeight="1" thickBot="1">
      <c r="A26" s="67" t="s">
        <v>19</v>
      </c>
      <c r="B26" s="68">
        <f>SUM(B24:B25)</f>
        <v>23715</v>
      </c>
      <c r="C26" s="69">
        <f aca="true" t="shared" si="8" ref="C26:K26">SUM(C24:C25)</f>
        <v>39409</v>
      </c>
      <c r="D26" s="70">
        <f t="shared" si="8"/>
        <v>63054.4</v>
      </c>
      <c r="E26" s="69">
        <f t="shared" si="8"/>
        <v>20115</v>
      </c>
      <c r="F26" s="69">
        <f t="shared" si="8"/>
        <v>55550</v>
      </c>
      <c r="G26" s="69">
        <f t="shared" si="8"/>
        <v>88880</v>
      </c>
      <c r="H26" s="68">
        <f t="shared" si="8"/>
        <v>9246</v>
      </c>
      <c r="I26" s="69">
        <f t="shared" si="8"/>
        <v>25190</v>
      </c>
      <c r="J26" s="70">
        <f t="shared" si="8"/>
        <v>40304</v>
      </c>
      <c r="K26" s="69">
        <f t="shared" si="8"/>
        <v>53076</v>
      </c>
      <c r="L26" s="69">
        <f>SUM(L24:L25)</f>
        <v>120149</v>
      </c>
      <c r="M26" s="70">
        <f>SUM(M24:M25)</f>
        <v>192238.4</v>
      </c>
    </row>
    <row r="27" spans="1:12" ht="21" customHeight="1" thickBot="1">
      <c r="A27" s="71"/>
      <c r="B27" s="72"/>
      <c r="C27" s="73"/>
      <c r="D27" s="73"/>
      <c r="E27" s="72"/>
      <c r="F27" s="73"/>
      <c r="G27" s="73"/>
      <c r="H27" s="72"/>
      <c r="I27" s="73"/>
      <c r="J27" s="73"/>
      <c r="K27" s="6"/>
      <c r="L27" s="6"/>
    </row>
    <row r="28" spans="1:13" s="3" customFormat="1" ht="36" customHeight="1" thickBot="1">
      <c r="A28" s="76" t="s">
        <v>25</v>
      </c>
      <c r="B28" s="68">
        <f>B21+B26</f>
        <v>1194651</v>
      </c>
      <c r="C28" s="68">
        <f aca="true" t="shared" si="9" ref="C28:M28">C21+C26</f>
        <v>1222742</v>
      </c>
      <c r="D28" s="68">
        <f t="shared" si="9"/>
        <v>1956387.2</v>
      </c>
      <c r="E28" s="68">
        <f t="shared" si="9"/>
        <v>2155532</v>
      </c>
      <c r="F28" s="68">
        <f t="shared" si="9"/>
        <v>1453017</v>
      </c>
      <c r="G28" s="68">
        <f t="shared" si="9"/>
        <v>2324827.2</v>
      </c>
      <c r="H28" s="68">
        <f t="shared" si="9"/>
        <v>404017</v>
      </c>
      <c r="I28" s="68">
        <f t="shared" si="9"/>
        <v>570999</v>
      </c>
      <c r="J28" s="68">
        <f t="shared" si="9"/>
        <v>913598.4000000001</v>
      </c>
      <c r="K28" s="68">
        <f t="shared" si="9"/>
        <v>3754200</v>
      </c>
      <c r="L28" s="68">
        <f t="shared" si="9"/>
        <v>3246758</v>
      </c>
      <c r="M28" s="74">
        <f t="shared" si="9"/>
        <v>5194812.800000001</v>
      </c>
    </row>
    <row r="31" spans="1:8" ht="21" customHeight="1">
      <c r="A31" s="4"/>
      <c r="H31" s="75"/>
    </row>
  </sheetData>
  <sheetProtection/>
  <mergeCells count="5">
    <mergeCell ref="A1:M1"/>
    <mergeCell ref="B3:D3"/>
    <mergeCell ref="E3:G3"/>
    <mergeCell ref="H3:J3"/>
    <mergeCell ref="K3:M3"/>
  </mergeCells>
  <printOptions horizontalCentered="1"/>
  <pageMargins left="0.7874015748031497" right="0.7874015748031497" top="0.5905511811023623" bottom="0.7086614173228347" header="0.2362204724409449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2011-03-04T12:23:04Z</cp:lastPrinted>
  <dcterms:created xsi:type="dcterms:W3CDTF">2007-02-16T13:09:52Z</dcterms:created>
  <dcterms:modified xsi:type="dcterms:W3CDTF">2011-04-07T15:21:08Z</dcterms:modified>
  <cp:category/>
  <cp:version/>
  <cp:contentType/>
  <cp:contentStatus/>
</cp:coreProperties>
</file>